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xr:revisionPtr revIDLastSave="0" documentId="8_{246233F6-F675-416B-B298-069E20B4FCAB}" xr6:coauthVersionLast="47" xr6:coauthVersionMax="47" xr10:uidLastSave="{00000000-0000-0000-0000-000000000000}"/>
  <bookViews>
    <workbookView xWindow="-120" yWindow="-120" windowWidth="29040" windowHeight="15720" xr2:uid="{0747AEFD-91F2-40F4-9E6C-1710A74841C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H30" i="1"/>
  <c r="H29" i="1"/>
  <c r="C7" i="1"/>
  <c r="J15" i="1"/>
  <c r="I15" i="1"/>
  <c r="H15" i="1"/>
  <c r="G15" i="1"/>
  <c r="F15" i="1"/>
  <c r="L6" i="1"/>
  <c r="L8" i="1"/>
  <c r="L9" i="1"/>
  <c r="L10" i="1"/>
  <c r="L11" i="1"/>
  <c r="L12" i="1"/>
  <c r="L13" i="1"/>
  <c r="L14" i="1"/>
  <c r="L19" i="1"/>
  <c r="L5" i="1"/>
  <c r="J6" i="1"/>
  <c r="J8" i="1"/>
  <c r="J9" i="1"/>
  <c r="J10" i="1"/>
  <c r="J11" i="1"/>
  <c r="J12" i="1"/>
  <c r="J13" i="1"/>
  <c r="J14" i="1"/>
  <c r="J19" i="1"/>
  <c r="I6" i="1"/>
  <c r="I8" i="1"/>
  <c r="I9" i="1"/>
  <c r="I10" i="1"/>
  <c r="I11" i="1"/>
  <c r="I12" i="1"/>
  <c r="I13" i="1"/>
  <c r="I14" i="1"/>
  <c r="I19" i="1"/>
  <c r="H6" i="1"/>
  <c r="H8" i="1"/>
  <c r="H9" i="1"/>
  <c r="H10" i="1"/>
  <c r="H11" i="1"/>
  <c r="H12" i="1"/>
  <c r="H13" i="1"/>
  <c r="H14" i="1"/>
  <c r="H19" i="1"/>
  <c r="G6" i="1"/>
  <c r="G8" i="1"/>
  <c r="G9" i="1"/>
  <c r="G10" i="1"/>
  <c r="G11" i="1"/>
  <c r="G12" i="1"/>
  <c r="G13" i="1"/>
  <c r="G14" i="1"/>
  <c r="G19" i="1"/>
  <c r="F6" i="1"/>
  <c r="F8" i="1"/>
  <c r="F9" i="1"/>
  <c r="F10" i="1"/>
  <c r="F11" i="1"/>
  <c r="F12" i="1"/>
  <c r="F13" i="1"/>
  <c r="F14" i="1"/>
  <c r="F19" i="1"/>
  <c r="J5" i="1"/>
  <c r="I5" i="1"/>
  <c r="H5" i="1"/>
  <c r="G5" i="1"/>
  <c r="F5" i="1"/>
  <c r="C6" i="1"/>
  <c r="E6" i="1" s="1"/>
  <c r="C8" i="1"/>
  <c r="C9" i="1"/>
  <c r="C10" i="1"/>
  <c r="C11" i="1"/>
  <c r="C12" i="1"/>
  <c r="C13" i="1"/>
  <c r="C14" i="1"/>
  <c r="C5" i="1"/>
  <c r="E5" i="1" s="1"/>
  <c r="I7" i="1" l="1"/>
  <c r="H7" i="1"/>
  <c r="G7" i="1"/>
  <c r="J7" i="1"/>
  <c r="L7" i="1"/>
  <c r="F7" i="1"/>
  <c r="E7" i="1"/>
  <c r="C15" i="1"/>
  <c r="C16" i="1" l="1"/>
  <c r="L15" i="1"/>
  <c r="C17" i="1" l="1"/>
  <c r="I16" i="1"/>
  <c r="G16" i="1"/>
  <c r="J16" i="1"/>
  <c r="H16" i="1"/>
  <c r="F16" i="1"/>
  <c r="L16" i="1" l="1"/>
  <c r="C18" i="1"/>
  <c r="C20" i="1" s="1"/>
  <c r="F17" i="1"/>
  <c r="I17" i="1"/>
  <c r="G17" i="1"/>
  <c r="J17" i="1"/>
  <c r="H17" i="1"/>
  <c r="L17" i="1" l="1"/>
  <c r="F18" i="1"/>
  <c r="F20" i="1" s="1"/>
  <c r="I18" i="1"/>
  <c r="I20" i="1" s="1"/>
  <c r="G18" i="1"/>
  <c r="G20" i="1" s="1"/>
  <c r="J18" i="1"/>
  <c r="J20" i="1" s="1"/>
  <c r="H18" i="1"/>
  <c r="H20" i="1" s="1"/>
  <c r="L20" i="1" l="1"/>
  <c r="L18" i="1"/>
</calcChain>
</file>

<file path=xl/sharedStrings.xml><?xml version="1.0" encoding="utf-8"?>
<sst xmlns="http://schemas.openxmlformats.org/spreadsheetml/2006/main" count="49" uniqueCount="48">
  <si>
    <t>Senior 1</t>
  </si>
  <si>
    <t>Senior 2</t>
  </si>
  <si>
    <t>Junior1</t>
  </si>
  <si>
    <t>Junior2</t>
  </si>
  <si>
    <t>Junior3</t>
  </si>
  <si>
    <t>Junior4</t>
  </si>
  <si>
    <t>Junior5</t>
  </si>
  <si>
    <t>Junior6</t>
  </si>
  <si>
    <t>Junior7</t>
  </si>
  <si>
    <t>režie</t>
  </si>
  <si>
    <t>služby, dlouhodobý majetek, zboží</t>
  </si>
  <si>
    <t>Os. Nákaldy celkem</t>
  </si>
  <si>
    <t>1 rok řešení</t>
  </si>
  <si>
    <t>celkem</t>
  </si>
  <si>
    <t>20% z ON</t>
  </si>
  <si>
    <t>mezisoučet celkem</t>
  </si>
  <si>
    <t>20% z mezisoučet celkem</t>
  </si>
  <si>
    <t>Spoluúčast celkem</t>
  </si>
  <si>
    <t>UNCE 2023 PŘÍKLAD VÝPOČTU ROZPOČTU</t>
  </si>
  <si>
    <t>POZN. Spoluúčast možné čerpat z režie</t>
  </si>
  <si>
    <t>rok 2</t>
  </si>
  <si>
    <t>rok3</t>
  </si>
  <si>
    <t>rok4</t>
  </si>
  <si>
    <t>rok5</t>
  </si>
  <si>
    <t>rok6</t>
  </si>
  <si>
    <t>spoluúčast fakulty za 1 rok řešení</t>
  </si>
  <si>
    <t>spoluúčast celkem</t>
  </si>
  <si>
    <t>max. 7 000 000 Kč/rok</t>
  </si>
  <si>
    <t>semior: min. úazek 0, 751 na UK</t>
  </si>
  <si>
    <t>měsíčně</t>
  </si>
  <si>
    <t>odvody</t>
  </si>
  <si>
    <t>u prac .smluv</t>
  </si>
  <si>
    <t>u DPČ</t>
  </si>
  <si>
    <t>u DPP</t>
  </si>
  <si>
    <t>stipendia</t>
  </si>
  <si>
    <t>z toho:</t>
  </si>
  <si>
    <t>nemusí se odvádět do 3999, vše nad poté 34,22%</t>
  </si>
  <si>
    <t>do 10tis. Kč v měsíci v rámci UK se odvody neodvádí</t>
  </si>
  <si>
    <t>bez odvodů a daně</t>
  </si>
  <si>
    <t>zdravotní pojištění</t>
  </si>
  <si>
    <t>sociální pojištění</t>
  </si>
  <si>
    <t>sociální fond</t>
  </si>
  <si>
    <t>úrazové poj.</t>
  </si>
  <si>
    <t>z toho odvody</t>
  </si>
  <si>
    <t>Senior1</t>
  </si>
  <si>
    <t>Senior2</t>
  </si>
  <si>
    <t>odvody příklad</t>
  </si>
  <si>
    <t>Odvody ročně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</si>
</sst>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* #,##0\ [$Kč-405]_-;\-* #,##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166" fontId="0" fillId="0" borderId="1" xfId="0" applyNumberFormat="1" applyBorder="1"/>
    <xf numFmtId="166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center"/>
    </xf>
    <xf numFmtId="9" fontId="0" fillId="0" borderId="1" xfId="0" applyNumberFormat="1" applyBorder="1"/>
    <xf numFmtId="0" fontId="1" fillId="0" borderId="1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0" fillId="0" borderId="3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166" fontId="1" fillId="0" borderId="1" xfId="0" applyNumberFormat="1" applyFont="1" applyBorder="1"/>
    <xf numFmtId="9" fontId="0" fillId="0" borderId="1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9" fontId="4" fillId="0" borderId="7" xfId="0" applyNumberFormat="1" applyFont="1" applyBorder="1" applyAlignment="1">
      <alignment horizontal="center" wrapText="1"/>
    </xf>
    <xf numFmtId="10" fontId="4" fillId="0" borderId="7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5D8DF-B749-4C6D-A13A-DDD4DCB2F72E}">
  <dimension ref="A1:L33"/>
  <sheetViews>
    <sheetView tabSelected="1" workbookViewId="0">
      <selection activeCell="P10" sqref="P10"/>
    </sheetView>
  </sheetViews>
  <sheetFormatPr defaultRowHeight="15" x14ac:dyDescent="0.25"/>
  <cols>
    <col min="1" max="1" width="32.28515625" bestFit="1" customWidth="1"/>
    <col min="2" max="2" width="23.7109375" bestFit="1" customWidth="1"/>
    <col min="3" max="3" width="15.42578125" bestFit="1" customWidth="1"/>
    <col min="4" max="4" width="17.28515625" bestFit="1" customWidth="1"/>
    <col min="5" max="5" width="11.28515625" bestFit="1" customWidth="1"/>
    <col min="6" max="10" width="12.7109375" bestFit="1" customWidth="1"/>
    <col min="11" max="11" width="17.5703125" bestFit="1" customWidth="1"/>
    <col min="12" max="12" width="13.85546875" bestFit="1" customWidth="1"/>
  </cols>
  <sheetData>
    <row r="1" spans="1:12" x14ac:dyDescent="0.25">
      <c r="A1" s="1" t="s">
        <v>18</v>
      </c>
    </row>
    <row r="4" spans="1:12" x14ac:dyDescent="0.25">
      <c r="B4" s="15" t="s">
        <v>29</v>
      </c>
      <c r="C4" s="9" t="s">
        <v>12</v>
      </c>
      <c r="D4" s="12" t="s">
        <v>25</v>
      </c>
      <c r="E4" s="12"/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14" t="s">
        <v>26</v>
      </c>
      <c r="L4" s="13" t="s">
        <v>13</v>
      </c>
    </row>
    <row r="5" spans="1:12" x14ac:dyDescent="0.25">
      <c r="A5" s="2" t="s">
        <v>0</v>
      </c>
      <c r="B5" s="3">
        <v>30000</v>
      </c>
      <c r="C5" s="10">
        <f>B5*12</f>
        <v>360000</v>
      </c>
      <c r="D5" s="17">
        <v>0.5</v>
      </c>
      <c r="E5" s="11">
        <f>C5/2</f>
        <v>180000</v>
      </c>
      <c r="F5" s="10">
        <f>C5</f>
        <v>360000</v>
      </c>
      <c r="G5" s="3">
        <f>C5</f>
        <v>360000</v>
      </c>
      <c r="H5" s="3">
        <f>C5</f>
        <v>360000</v>
      </c>
      <c r="I5" s="3">
        <f>C5</f>
        <v>360000</v>
      </c>
      <c r="J5" s="3">
        <f>C5</f>
        <v>360000</v>
      </c>
      <c r="K5" s="11">
        <f>SUM(C5,F5:J5,C6,F6:J6)/2</f>
        <v>2160000</v>
      </c>
      <c r="L5" s="3">
        <f>SUM(C5,F5:J5)</f>
        <v>2160000</v>
      </c>
    </row>
    <row r="6" spans="1:12" x14ac:dyDescent="0.25">
      <c r="A6" s="2" t="s">
        <v>1</v>
      </c>
      <c r="B6" s="3">
        <v>30000</v>
      </c>
      <c r="C6" s="4">
        <f t="shared" ref="C6:C14" si="0">B6*12</f>
        <v>360000</v>
      </c>
      <c r="D6" s="17">
        <v>0.5</v>
      </c>
      <c r="E6" s="11">
        <f>C6/2</f>
        <v>180000</v>
      </c>
      <c r="F6" s="10">
        <f t="shared" ref="F6:F20" si="1">C6</f>
        <v>360000</v>
      </c>
      <c r="G6" s="3">
        <f t="shared" ref="G6:G20" si="2">C6</f>
        <v>360000</v>
      </c>
      <c r="H6" s="3">
        <f t="shared" ref="H6:H20" si="3">C6</f>
        <v>360000</v>
      </c>
      <c r="I6" s="3">
        <f t="shared" ref="I6:I20" si="4">C6</f>
        <v>360000</v>
      </c>
      <c r="J6" s="3">
        <f t="shared" ref="J6:J20" si="5">C6</f>
        <v>360000</v>
      </c>
      <c r="L6" s="3">
        <f t="shared" ref="L6:L20" si="6">SUM(C6,F6:J6)</f>
        <v>2160000</v>
      </c>
    </row>
    <row r="7" spans="1:12" x14ac:dyDescent="0.25">
      <c r="A7" s="6" t="s">
        <v>43</v>
      </c>
      <c r="B7" s="3"/>
      <c r="C7" s="4">
        <f t="shared" si="0"/>
        <v>0</v>
      </c>
      <c r="D7" s="5" t="s">
        <v>17</v>
      </c>
      <c r="E7" s="11">
        <f>SUM(E5:E6)</f>
        <v>360000</v>
      </c>
      <c r="F7" s="10">
        <f t="shared" si="1"/>
        <v>0</v>
      </c>
      <c r="G7" s="3">
        <f t="shared" si="2"/>
        <v>0</v>
      </c>
      <c r="H7" s="3">
        <f t="shared" si="3"/>
        <v>0</v>
      </c>
      <c r="I7" s="3">
        <f t="shared" si="4"/>
        <v>0</v>
      </c>
      <c r="J7" s="3">
        <f t="shared" si="5"/>
        <v>0</v>
      </c>
      <c r="L7" s="3">
        <f t="shared" si="6"/>
        <v>0</v>
      </c>
    </row>
    <row r="8" spans="1:12" x14ac:dyDescent="0.25">
      <c r="A8" s="2" t="s">
        <v>2</v>
      </c>
      <c r="B8" s="3">
        <v>10500</v>
      </c>
      <c r="C8" s="4">
        <f t="shared" si="0"/>
        <v>126000</v>
      </c>
      <c r="F8" s="10">
        <f t="shared" si="1"/>
        <v>126000</v>
      </c>
      <c r="G8" s="3">
        <f t="shared" si="2"/>
        <v>126000</v>
      </c>
      <c r="H8" s="3">
        <f t="shared" si="3"/>
        <v>126000</v>
      </c>
      <c r="I8" s="3">
        <f t="shared" si="4"/>
        <v>126000</v>
      </c>
      <c r="J8" s="3">
        <f t="shared" si="5"/>
        <v>126000</v>
      </c>
      <c r="L8" s="3">
        <f t="shared" si="6"/>
        <v>756000</v>
      </c>
    </row>
    <row r="9" spans="1:12" x14ac:dyDescent="0.25">
      <c r="A9" s="2" t="s">
        <v>3</v>
      </c>
      <c r="B9" s="3">
        <v>10500</v>
      </c>
      <c r="C9" s="4">
        <f t="shared" si="0"/>
        <v>126000</v>
      </c>
      <c r="F9" s="10">
        <f t="shared" si="1"/>
        <v>126000</v>
      </c>
      <c r="G9" s="3">
        <f t="shared" si="2"/>
        <v>126000</v>
      </c>
      <c r="H9" s="3">
        <f t="shared" si="3"/>
        <v>126000</v>
      </c>
      <c r="I9" s="3">
        <f t="shared" si="4"/>
        <v>126000</v>
      </c>
      <c r="J9" s="3">
        <f t="shared" si="5"/>
        <v>126000</v>
      </c>
      <c r="L9" s="3">
        <f t="shared" si="6"/>
        <v>756000</v>
      </c>
    </row>
    <row r="10" spans="1:12" x14ac:dyDescent="0.25">
      <c r="A10" s="2" t="s">
        <v>4</v>
      </c>
      <c r="B10" s="3">
        <v>10500</v>
      </c>
      <c r="C10" s="4">
        <f t="shared" si="0"/>
        <v>126000</v>
      </c>
      <c r="F10" s="10">
        <f t="shared" si="1"/>
        <v>126000</v>
      </c>
      <c r="G10" s="3">
        <f t="shared" si="2"/>
        <v>126000</v>
      </c>
      <c r="H10" s="3">
        <f t="shared" si="3"/>
        <v>126000</v>
      </c>
      <c r="I10" s="3">
        <f t="shared" si="4"/>
        <v>126000</v>
      </c>
      <c r="J10" s="3">
        <f t="shared" si="5"/>
        <v>126000</v>
      </c>
      <c r="L10" s="3">
        <f t="shared" si="6"/>
        <v>756000</v>
      </c>
    </row>
    <row r="11" spans="1:12" x14ac:dyDescent="0.25">
      <c r="A11" s="2" t="s">
        <v>5</v>
      </c>
      <c r="B11" s="3">
        <v>10500</v>
      </c>
      <c r="C11" s="4">
        <f t="shared" si="0"/>
        <v>126000</v>
      </c>
      <c r="F11" s="10">
        <f t="shared" si="1"/>
        <v>126000</v>
      </c>
      <c r="G11" s="3">
        <f t="shared" si="2"/>
        <v>126000</v>
      </c>
      <c r="H11" s="3">
        <f t="shared" si="3"/>
        <v>126000</v>
      </c>
      <c r="I11" s="3">
        <f t="shared" si="4"/>
        <v>126000</v>
      </c>
      <c r="J11" s="3">
        <f t="shared" si="5"/>
        <v>126000</v>
      </c>
      <c r="L11" s="3">
        <f t="shared" si="6"/>
        <v>756000</v>
      </c>
    </row>
    <row r="12" spans="1:12" x14ac:dyDescent="0.25">
      <c r="A12" s="2" t="s">
        <v>6</v>
      </c>
      <c r="B12" s="3">
        <v>10500</v>
      </c>
      <c r="C12" s="4">
        <f t="shared" si="0"/>
        <v>126000</v>
      </c>
      <c r="F12" s="10">
        <f t="shared" si="1"/>
        <v>126000</v>
      </c>
      <c r="G12" s="3">
        <f t="shared" si="2"/>
        <v>126000</v>
      </c>
      <c r="H12" s="3">
        <f t="shared" si="3"/>
        <v>126000</v>
      </c>
      <c r="I12" s="3">
        <f t="shared" si="4"/>
        <v>126000</v>
      </c>
      <c r="J12" s="3">
        <f t="shared" si="5"/>
        <v>126000</v>
      </c>
      <c r="L12" s="3">
        <f t="shared" si="6"/>
        <v>756000</v>
      </c>
    </row>
    <row r="13" spans="1:12" x14ac:dyDescent="0.25">
      <c r="A13" s="2" t="s">
        <v>7</v>
      </c>
      <c r="B13" s="3">
        <v>10500</v>
      </c>
      <c r="C13" s="4">
        <f t="shared" si="0"/>
        <v>126000</v>
      </c>
      <c r="F13" s="10">
        <f t="shared" si="1"/>
        <v>126000</v>
      </c>
      <c r="G13" s="3">
        <f t="shared" si="2"/>
        <v>126000</v>
      </c>
      <c r="H13" s="3">
        <f t="shared" si="3"/>
        <v>126000</v>
      </c>
      <c r="I13" s="3">
        <f t="shared" si="4"/>
        <v>126000</v>
      </c>
      <c r="J13" s="3">
        <f t="shared" si="5"/>
        <v>126000</v>
      </c>
      <c r="L13" s="3">
        <f t="shared" si="6"/>
        <v>756000</v>
      </c>
    </row>
    <row r="14" spans="1:12" x14ac:dyDescent="0.25">
      <c r="A14" s="2" t="s">
        <v>8</v>
      </c>
      <c r="B14" s="3">
        <v>10500</v>
      </c>
      <c r="C14" s="4">
        <f t="shared" si="0"/>
        <v>126000</v>
      </c>
      <c r="F14" s="10">
        <f t="shared" si="1"/>
        <v>126000</v>
      </c>
      <c r="G14" s="3">
        <f t="shared" si="2"/>
        <v>126000</v>
      </c>
      <c r="H14" s="3">
        <f t="shared" si="3"/>
        <v>126000</v>
      </c>
      <c r="I14" s="3">
        <f t="shared" si="4"/>
        <v>126000</v>
      </c>
      <c r="J14" s="3">
        <f t="shared" si="5"/>
        <v>126000</v>
      </c>
      <c r="L14" s="3">
        <f t="shared" si="6"/>
        <v>756000</v>
      </c>
    </row>
    <row r="15" spans="1:12" x14ac:dyDescent="0.25">
      <c r="A15" s="2" t="s">
        <v>11</v>
      </c>
      <c r="B15" s="5"/>
      <c r="C15" s="4">
        <f>SUM(C5:C14)</f>
        <v>1602000</v>
      </c>
      <c r="F15" s="10">
        <f>SUM(F8:F14,F5:F6)</f>
        <v>1602000</v>
      </c>
      <c r="G15" s="10">
        <f>SUM(G8:G14,G5:G6)</f>
        <v>1602000</v>
      </c>
      <c r="H15" s="10">
        <f>SUM(H8:H14,H5:H6)</f>
        <v>1602000</v>
      </c>
      <c r="I15" s="10">
        <f>SUM(I8:I14,I5:I6)</f>
        <v>1602000</v>
      </c>
      <c r="J15" s="10">
        <f>SUM(J8:J14,J5:J6)</f>
        <v>1602000</v>
      </c>
      <c r="L15" s="16">
        <f t="shared" si="6"/>
        <v>9612000</v>
      </c>
    </row>
    <row r="16" spans="1:12" x14ac:dyDescent="0.25">
      <c r="A16" s="2" t="s">
        <v>10</v>
      </c>
      <c r="B16" s="5" t="s">
        <v>14</v>
      </c>
      <c r="C16" s="4">
        <f>C15/100*20</f>
        <v>320400</v>
      </c>
      <c r="F16" s="10">
        <f t="shared" si="1"/>
        <v>320400</v>
      </c>
      <c r="G16" s="3">
        <f t="shared" si="2"/>
        <v>320400</v>
      </c>
      <c r="H16" s="3">
        <f t="shared" si="3"/>
        <v>320400</v>
      </c>
      <c r="I16" s="3">
        <f t="shared" si="4"/>
        <v>320400</v>
      </c>
      <c r="J16" s="3">
        <f t="shared" si="5"/>
        <v>320400</v>
      </c>
      <c r="L16" s="3">
        <f t="shared" si="6"/>
        <v>1922400</v>
      </c>
    </row>
    <row r="17" spans="1:12" x14ac:dyDescent="0.25">
      <c r="A17" s="6" t="s">
        <v>15</v>
      </c>
      <c r="B17" s="5"/>
      <c r="C17" s="7">
        <f>SUM(C5:C16)</f>
        <v>3524400</v>
      </c>
      <c r="F17" s="10">
        <f t="shared" si="1"/>
        <v>3524400</v>
      </c>
      <c r="G17" s="3">
        <f t="shared" si="2"/>
        <v>3524400</v>
      </c>
      <c r="H17" s="3">
        <f t="shared" si="3"/>
        <v>3524400</v>
      </c>
      <c r="I17" s="3">
        <f t="shared" si="4"/>
        <v>3524400</v>
      </c>
      <c r="J17" s="3">
        <f t="shared" si="5"/>
        <v>3524400</v>
      </c>
      <c r="L17" s="3">
        <f>SUM(C17,F17:J17)</f>
        <v>21146400</v>
      </c>
    </row>
    <row r="18" spans="1:12" x14ac:dyDescent="0.25">
      <c r="A18" s="2" t="s">
        <v>9</v>
      </c>
      <c r="B18" s="8" t="s">
        <v>16</v>
      </c>
      <c r="C18" s="4">
        <f>C17/100*20</f>
        <v>704880</v>
      </c>
      <c r="F18" s="10">
        <f t="shared" si="1"/>
        <v>704880</v>
      </c>
      <c r="G18" s="3">
        <f t="shared" si="2"/>
        <v>704880</v>
      </c>
      <c r="H18" s="3">
        <f t="shared" si="3"/>
        <v>704880</v>
      </c>
      <c r="I18" s="3">
        <f t="shared" si="4"/>
        <v>704880</v>
      </c>
      <c r="J18" s="3">
        <f t="shared" si="5"/>
        <v>704880</v>
      </c>
      <c r="L18" s="3">
        <f t="shared" si="6"/>
        <v>4229280</v>
      </c>
    </row>
    <row r="19" spans="1:12" x14ac:dyDescent="0.25">
      <c r="A19" s="2"/>
      <c r="B19" s="5"/>
      <c r="C19" s="9"/>
      <c r="F19" s="10">
        <f t="shared" si="1"/>
        <v>0</v>
      </c>
      <c r="G19" s="3">
        <f t="shared" si="2"/>
        <v>0</v>
      </c>
      <c r="H19" s="3">
        <f t="shared" si="3"/>
        <v>0</v>
      </c>
      <c r="I19" s="3">
        <f t="shared" si="4"/>
        <v>0</v>
      </c>
      <c r="J19" s="3">
        <f t="shared" si="5"/>
        <v>0</v>
      </c>
      <c r="L19" s="3">
        <f t="shared" si="6"/>
        <v>0</v>
      </c>
    </row>
    <row r="20" spans="1:12" x14ac:dyDescent="0.25">
      <c r="A20" s="2" t="s">
        <v>13</v>
      </c>
      <c r="B20" s="5"/>
      <c r="C20" s="4">
        <f>SUM(C15,C16,C18)</f>
        <v>2627280</v>
      </c>
      <c r="F20" s="4">
        <f>SUM(F15,F16,F18)</f>
        <v>2627280</v>
      </c>
      <c r="G20" s="4">
        <f t="shared" ref="G20:J20" si="7">SUM(G15,G16,G18)</f>
        <v>2627280</v>
      </c>
      <c r="H20" s="4">
        <f t="shared" si="7"/>
        <v>2627280</v>
      </c>
      <c r="I20" s="4">
        <f t="shared" si="7"/>
        <v>2627280</v>
      </c>
      <c r="J20" s="4">
        <f t="shared" si="7"/>
        <v>2627280</v>
      </c>
      <c r="L20" s="16">
        <f t="shared" si="6"/>
        <v>15763680</v>
      </c>
    </row>
    <row r="21" spans="1:12" x14ac:dyDescent="0.25">
      <c r="L21" s="4"/>
    </row>
    <row r="24" spans="1:12" x14ac:dyDescent="0.25">
      <c r="A24" s="1" t="s">
        <v>19</v>
      </c>
    </row>
    <row r="25" spans="1:12" x14ac:dyDescent="0.25">
      <c r="A25" s="1" t="s">
        <v>27</v>
      </c>
    </row>
    <row r="26" spans="1:12" x14ac:dyDescent="0.25">
      <c r="A26" s="1" t="s">
        <v>28</v>
      </c>
    </row>
    <row r="27" spans="1:12" ht="15.75" thickBot="1" x14ac:dyDescent="0.3">
      <c r="A27" s="1"/>
    </row>
    <row r="28" spans="1:12" ht="27" thickBot="1" x14ac:dyDescent="0.3">
      <c r="A28" s="18" t="s">
        <v>30</v>
      </c>
      <c r="B28" s="19" t="s">
        <v>31</v>
      </c>
      <c r="C28" s="19" t="s">
        <v>32</v>
      </c>
      <c r="D28" s="19" t="s">
        <v>33</v>
      </c>
      <c r="E28" s="19" t="s">
        <v>34</v>
      </c>
      <c r="G28" s="27" t="s">
        <v>46</v>
      </c>
      <c r="H28" s="27" t="s">
        <v>47</v>
      </c>
    </row>
    <row r="29" spans="1:12" ht="60.75" thickBot="1" x14ac:dyDescent="0.3">
      <c r="A29" s="20">
        <v>0.35799999999999998</v>
      </c>
      <c r="B29" s="21" t="s">
        <v>35</v>
      </c>
      <c r="C29" s="22" t="s">
        <v>36</v>
      </c>
      <c r="D29" s="22" t="s">
        <v>37</v>
      </c>
      <c r="E29" s="23" t="s">
        <v>38</v>
      </c>
      <c r="G29" s="5" t="s">
        <v>44</v>
      </c>
      <c r="H29" s="3">
        <f>C5/100*35.8</f>
        <v>128879.99999999999</v>
      </c>
    </row>
    <row r="30" spans="1:12" ht="15.75" thickBot="1" x14ac:dyDescent="0.3">
      <c r="A30" s="24" t="s">
        <v>39</v>
      </c>
      <c r="B30" s="25">
        <v>0.09</v>
      </c>
      <c r="C30" s="23"/>
      <c r="D30" s="23"/>
      <c r="E30" s="23"/>
      <c r="G30" s="5" t="s">
        <v>45</v>
      </c>
      <c r="H30" s="3">
        <f>C6/100*35.8</f>
        <v>128879.99999999999</v>
      </c>
    </row>
    <row r="31" spans="1:12" ht="15.75" thickBot="1" x14ac:dyDescent="0.3">
      <c r="A31" s="24" t="s">
        <v>40</v>
      </c>
      <c r="B31" s="26">
        <v>0.248</v>
      </c>
      <c r="C31" s="23"/>
      <c r="D31" s="23"/>
      <c r="E31" s="23"/>
    </row>
    <row r="32" spans="1:12" ht="15.75" thickBot="1" x14ac:dyDescent="0.3">
      <c r="A32" s="24" t="s">
        <v>41</v>
      </c>
      <c r="B32" s="26">
        <v>0.02</v>
      </c>
      <c r="C32" s="23"/>
      <c r="D32" s="23"/>
      <c r="E32" s="23"/>
    </row>
    <row r="33" spans="1:5" ht="15.75" thickBot="1" x14ac:dyDescent="0.3">
      <c r="A33" s="24" t="s">
        <v>42</v>
      </c>
      <c r="B33" s="26">
        <v>4.1999999999999997E-3</v>
      </c>
      <c r="C33" s="23"/>
      <c r="D33" s="23"/>
      <c r="E33" s="23"/>
    </row>
  </sheetData>
  <mergeCells count="1">
    <mergeCell ref="D4:E4"/>
  </mergeCells>
  <conditionalFormatting sqref="C20">
    <cfRule type="cellIs" dxfId="3" priority="3" operator="greaterThan">
      <formula>7000000</formula>
    </cfRule>
  </conditionalFormatting>
  <conditionalFormatting sqref="F20:J20">
    <cfRule type="cellIs" dxfId="2" priority="2" operator="greaterThan">
      <formula>7000000</formula>
    </cfRule>
  </conditionalFormatting>
  <conditionalFormatting sqref="L21">
    <cfRule type="cellIs" dxfId="1" priority="1" operator="greaterThan">
      <formula>7000000</formula>
    </cfRule>
  </conditionalFormatting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C57FD7C7D454459A4802974A8BE1FB" ma:contentTypeVersion="11" ma:contentTypeDescription="Vytvoří nový dokument" ma:contentTypeScope="" ma:versionID="9a7f209d18e620c28d37ce3f183294ce">
  <xsd:schema xmlns:xsd="http://www.w3.org/2001/XMLSchema" xmlns:xs="http://www.w3.org/2001/XMLSchema" xmlns:p="http://schemas.microsoft.com/office/2006/metadata/properties" xmlns:ns3="06a13d20-df44-49b6-ae03-a2fe687a1db9" xmlns:ns4="5a703e9a-eb40-4420-8cfd-89aa0a285932" targetNamespace="http://schemas.microsoft.com/office/2006/metadata/properties" ma:root="true" ma:fieldsID="09c7b56113d6ae73bcc176eda9bcedd3" ns3:_="" ns4:_="">
    <xsd:import namespace="06a13d20-df44-49b6-ae03-a2fe687a1db9"/>
    <xsd:import namespace="5a703e9a-eb40-4420-8cfd-89aa0a2859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13d20-df44-49b6-ae03-a2fe687a1d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03e9a-eb40-4420-8cfd-89aa0a2859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13d20-df44-49b6-ae03-a2fe687a1db9" xsi:nil="true"/>
  </documentManagement>
</p:properties>
</file>

<file path=customXml/itemProps1.xml><?xml version="1.0" encoding="utf-8"?>
<ds:datastoreItem xmlns:ds="http://schemas.openxmlformats.org/officeDocument/2006/customXml" ds:itemID="{7A02F9E4-9F11-48C9-8049-39F7105F3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13d20-df44-49b6-ae03-a2fe687a1db9"/>
    <ds:schemaRef ds:uri="5a703e9a-eb40-4420-8cfd-89aa0a285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C2016C-42C8-4AAC-BCE6-559EE8C39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515AC-D874-415E-BA2F-58B5F2F9A015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06a13d20-df44-49b6-ae03-a2fe687a1db9"/>
    <ds:schemaRef ds:uri="http://purl.org/dc/elements/1.1/"/>
    <ds:schemaRef ds:uri="http://schemas.microsoft.com/office/infopath/2007/PartnerControls"/>
    <ds:schemaRef ds:uri="5a703e9a-eb40-4420-8cfd-89aa0a2859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Lothar Rudorfer</cp:lastModifiedBy>
  <dcterms:created xsi:type="dcterms:W3CDTF">2023-05-29T07:20:24Z</dcterms:created>
  <dcterms:modified xsi:type="dcterms:W3CDTF">2023-05-29T07:58:42Z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0x01010079C57FD7C7D454459A4802974A8BE1FB</vt:lpwstr>
  </property>
</Properties>
</file>